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vidbernstein1/Desktop/OneDrive/"/>
    </mc:Choice>
  </mc:AlternateContent>
  <bookViews>
    <workbookView xWindow="700" yWindow="460" windowWidth="37700" windowHeight="21140" tabRatio="500"/>
  </bookViews>
  <sheets>
    <sheet name="Student Debt" sheetId="4" r:id="rId1"/>
    <sheet name="other consumer debt" sheetId="2" r:id="rId2"/>
    <sheet name="duration of student loan 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4" l="1"/>
  <c r="D20" i="4"/>
  <c r="D11" i="4"/>
  <c r="D14" i="4"/>
  <c r="D17" i="4"/>
  <c r="D7" i="4"/>
  <c r="D15" i="4"/>
  <c r="D18" i="4"/>
  <c r="D19" i="4"/>
  <c r="E11" i="4"/>
  <c r="E14" i="4"/>
  <c r="E17" i="4"/>
  <c r="E7" i="4"/>
  <c r="E15" i="4"/>
  <c r="E18" i="4"/>
  <c r="E19" i="4"/>
  <c r="D9" i="3"/>
  <c r="D32" i="3"/>
  <c r="D25" i="3"/>
  <c r="C25" i="3"/>
  <c r="D29" i="3"/>
  <c r="C9" i="3"/>
  <c r="C29" i="3"/>
  <c r="D27" i="3"/>
  <c r="C27" i="3"/>
  <c r="D15" i="3"/>
  <c r="D18" i="3"/>
  <c r="D21" i="3"/>
  <c r="D19" i="3"/>
  <c r="D22" i="3"/>
  <c r="D23" i="3"/>
  <c r="D24" i="3"/>
  <c r="C15" i="3"/>
  <c r="C18" i="3"/>
  <c r="C21" i="3"/>
  <c r="C19" i="3"/>
  <c r="C22" i="3"/>
  <c r="C23" i="3"/>
  <c r="C24" i="3"/>
  <c r="E13" i="2"/>
  <c r="E16" i="2"/>
  <c r="E19" i="2"/>
  <c r="E25" i="2"/>
  <c r="E7" i="2"/>
  <c r="E17" i="2"/>
  <c r="E20" i="2"/>
  <c r="E26" i="2"/>
  <c r="E27" i="2"/>
  <c r="D13" i="2"/>
  <c r="D16" i="2"/>
  <c r="D19" i="2"/>
  <c r="D25" i="2"/>
  <c r="D7" i="2"/>
  <c r="D17" i="2"/>
  <c r="D20" i="2"/>
  <c r="D26" i="2"/>
  <c r="D27" i="2"/>
  <c r="D21" i="2"/>
  <c r="H13" i="2"/>
  <c r="H16" i="2"/>
  <c r="H19" i="2"/>
  <c r="H7" i="2"/>
  <c r="H17" i="2"/>
  <c r="H20" i="2"/>
  <c r="H21" i="2"/>
  <c r="G13" i="2"/>
  <c r="G16" i="2"/>
  <c r="G19" i="2"/>
  <c r="G7" i="2"/>
  <c r="G17" i="2"/>
  <c r="G20" i="2"/>
  <c r="G21" i="2"/>
  <c r="E21" i="2"/>
</calcChain>
</file>

<file path=xl/sharedStrings.xml><?xml version="1.0" encoding="utf-8"?>
<sst xmlns="http://schemas.openxmlformats.org/spreadsheetml/2006/main" count="99" uniqueCount="49">
  <si>
    <t>House Amount</t>
  </si>
  <si>
    <t>LTV</t>
  </si>
  <si>
    <t>Loan Amount</t>
  </si>
  <si>
    <t>Intrerest Rate</t>
  </si>
  <si>
    <t>Mortgage Payment</t>
  </si>
  <si>
    <t>Student loan Amount</t>
  </si>
  <si>
    <t>Interest Rate</t>
  </si>
  <si>
    <t>Number of Payments</t>
  </si>
  <si>
    <t>Student Loan Payment</t>
  </si>
  <si>
    <t>Sum of Mortgage Payment and Non Mortgage Debt Payment</t>
  </si>
  <si>
    <t xml:space="preserve">Monthly Income Needed to cover all Debt Payments </t>
  </si>
  <si>
    <t>Monthly Income needed to cover mortgage interest</t>
  </si>
  <si>
    <t>Note</t>
  </si>
  <si>
    <t>Assumption</t>
  </si>
  <si>
    <t>From  PMT Function</t>
  </si>
  <si>
    <t>LTV * House Amount</t>
  </si>
  <si>
    <t>Sum of student loan and mortgage payment</t>
  </si>
  <si>
    <t>Student Loan Payment divided by 0.28</t>
  </si>
  <si>
    <t>Mortgate Payment Divided by 0.38</t>
  </si>
  <si>
    <t>Max of income needed to cover mortgae and income needed to cover both mortgage and non-mortgage debt</t>
  </si>
  <si>
    <t>Mortgage Qualification Example for Borrower with Student Debt</t>
  </si>
  <si>
    <t>Car Payment</t>
  </si>
  <si>
    <t>Minimum Credit Card Payment</t>
  </si>
  <si>
    <t>Amount of Monthly Income Needed to Qualif for a Mortgage</t>
  </si>
  <si>
    <t>NA</t>
  </si>
  <si>
    <t>Student borrower with other consumer loans</t>
  </si>
  <si>
    <t>Stiudent borrower with no other consumer loans</t>
  </si>
  <si>
    <t>Student Debt, Consumer Debt and Mortgage Qualification</t>
  </si>
  <si>
    <t>Annual Income needed to qualify two borrowers</t>
  </si>
  <si>
    <t>Student borrower with no other consumer loans</t>
  </si>
  <si>
    <t>Mortgage Applicant with 10-year Student Loan</t>
  </si>
  <si>
    <t>Mortgage Applicant with 20-year Student Loan</t>
  </si>
  <si>
    <t>Annual Salary Needed to Qualify for a Mortgage</t>
  </si>
  <si>
    <t>Cumulative Interest Paid over life of Studenbt loan</t>
  </si>
  <si>
    <t>Future Value of all payments on the Student loan</t>
  </si>
  <si>
    <t>Total Loan Payments</t>
  </si>
  <si>
    <t>Monthly Income from mortgage debt constraint</t>
  </si>
  <si>
    <t>Monthly Income from total debt Constraint</t>
  </si>
  <si>
    <t>Monthly Income Needed  -- Max of the two limits</t>
  </si>
  <si>
    <t>Total Debt Divided by 0.38</t>
  </si>
  <si>
    <t>Sum Payments</t>
  </si>
  <si>
    <t>Monthly Income Constraint Two</t>
  </si>
  <si>
    <t>Monthly Income Constraint One</t>
  </si>
  <si>
    <t>Required Monthly Income</t>
  </si>
  <si>
    <t>Max of income over both constraints</t>
  </si>
  <si>
    <t>Required Annual Income</t>
  </si>
  <si>
    <t>12 * Max of Income</t>
  </si>
  <si>
    <t>Comment</t>
  </si>
  <si>
    <t>Difference in two scenarios considered here is duration of student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</si>
</sst>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8" fontId="0" fillId="0" borderId="0" xfId="0" applyNumberFormat="1"/>
    <xf numFmtId="6" fontId="0" fillId="0" borderId="0" xfId="0" applyNumberFormat="1"/>
    <xf numFmtId="38" fontId="0" fillId="0" borderId="0" xfId="0" applyNumberFormat="1"/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8" fontId="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6"/>
  <sheetViews>
    <sheetView tabSelected="1" workbookViewId="0">
      <selection activeCell="D15" sqref="D15"/>
    </sheetView>
  </sheetViews>
  <sheetFormatPr baseColWidth="10" defaultRowHeight="16" x14ac:dyDescent="0.2"/>
  <cols>
    <col min="3" max="3" width="23.1640625" customWidth="1"/>
    <col min="4" max="4" width="12" bestFit="1" customWidth="1"/>
    <col min="5" max="5" width="29.5" customWidth="1"/>
    <col min="6" max="6" width="21.83203125" customWidth="1"/>
  </cols>
  <sheetData>
    <row r="2" spans="3:6" x14ac:dyDescent="0.2">
      <c r="C2" s="12" t="s">
        <v>20</v>
      </c>
      <c r="D2" s="13"/>
      <c r="E2" s="13"/>
      <c r="F2" s="10"/>
    </row>
    <row r="3" spans="3:6" x14ac:dyDescent="0.2">
      <c r="F3" t="s">
        <v>12</v>
      </c>
    </row>
    <row r="4" spans="3:6" x14ac:dyDescent="0.2">
      <c r="C4" s="10" t="s">
        <v>5</v>
      </c>
      <c r="D4" s="3">
        <v>100000</v>
      </c>
      <c r="E4" s="3">
        <v>0</v>
      </c>
      <c r="F4" s="10" t="s">
        <v>13</v>
      </c>
    </row>
    <row r="5" spans="3:6" x14ac:dyDescent="0.2">
      <c r="C5" s="10" t="s">
        <v>6</v>
      </c>
      <c r="D5">
        <v>0.05</v>
      </c>
      <c r="E5">
        <v>0.05</v>
      </c>
      <c r="F5" s="10" t="s">
        <v>13</v>
      </c>
    </row>
    <row r="6" spans="3:6" x14ac:dyDescent="0.2">
      <c r="C6" s="10" t="s">
        <v>7</v>
      </c>
      <c r="D6">
        <v>120</v>
      </c>
      <c r="E6">
        <v>120</v>
      </c>
      <c r="F6" s="10" t="s">
        <v>13</v>
      </c>
    </row>
    <row r="7" spans="3:6" x14ac:dyDescent="0.2">
      <c r="C7" s="10" t="s">
        <v>8</v>
      </c>
      <c r="D7" s="3">
        <f>-PMT(D5/12,D6,D4)</f>
        <v>1060.6551523907524</v>
      </c>
      <c r="E7" s="3">
        <f>-PMT(E5/12,E6,E4)</f>
        <v>0</v>
      </c>
      <c r="F7" s="10" t="s">
        <v>14</v>
      </c>
    </row>
    <row r="8" spans="3:6" x14ac:dyDescent="0.2">
      <c r="F8" s="10"/>
    </row>
    <row r="9" spans="3:6" x14ac:dyDescent="0.2">
      <c r="C9" s="10" t="s">
        <v>0</v>
      </c>
      <c r="D9" s="3">
        <v>300000</v>
      </c>
      <c r="E9" s="3">
        <v>300000</v>
      </c>
      <c r="F9" s="10" t="s">
        <v>13</v>
      </c>
    </row>
    <row r="10" spans="3:6" x14ac:dyDescent="0.2">
      <c r="C10" s="10" t="s">
        <v>1</v>
      </c>
      <c r="D10">
        <v>0.9</v>
      </c>
      <c r="E10">
        <v>0.9</v>
      </c>
      <c r="F10" s="10" t="s">
        <v>13</v>
      </c>
    </row>
    <row r="11" spans="3:6" x14ac:dyDescent="0.2">
      <c r="C11" s="10" t="s">
        <v>2</v>
      </c>
      <c r="D11" s="3">
        <f>$D9*D10</f>
        <v>270000</v>
      </c>
      <c r="E11" s="3">
        <f>$D9*E10</f>
        <v>270000</v>
      </c>
      <c r="F11" s="10" t="s">
        <v>15</v>
      </c>
    </row>
    <row r="12" spans="3:6" x14ac:dyDescent="0.2">
      <c r="C12" s="10" t="s">
        <v>3</v>
      </c>
      <c r="D12">
        <v>4.4999999999999998E-2</v>
      </c>
      <c r="E12">
        <v>4.4999999999999998E-2</v>
      </c>
      <c r="F12" s="10" t="s">
        <v>13</v>
      </c>
    </row>
    <row r="13" spans="3:6" x14ac:dyDescent="0.2">
      <c r="C13" s="10" t="s">
        <v>7</v>
      </c>
      <c r="D13" s="4">
        <v>360</v>
      </c>
      <c r="E13" s="4">
        <v>360</v>
      </c>
      <c r="F13" s="10" t="s">
        <v>13</v>
      </c>
    </row>
    <row r="14" spans="3:6" x14ac:dyDescent="0.2">
      <c r="C14" s="10" t="s">
        <v>4</v>
      </c>
      <c r="D14" s="3">
        <f>-PMT(D12/12,D13,D11)</f>
        <v>1368.0503365298778</v>
      </c>
      <c r="E14" s="3">
        <f>-PMT(E12/12,E13,E11)</f>
        <v>1368.0503365298778</v>
      </c>
      <c r="F14" s="10" t="s">
        <v>14</v>
      </c>
    </row>
    <row r="15" spans="3:6" x14ac:dyDescent="0.2">
      <c r="C15" s="10" t="s">
        <v>35</v>
      </c>
      <c r="D15" s="3">
        <f>D7+D14</f>
        <v>2428.7054889206302</v>
      </c>
      <c r="E15" s="3">
        <f>E7+E14</f>
        <v>1368.0503365298778</v>
      </c>
      <c r="F15" s="10" t="s">
        <v>40</v>
      </c>
    </row>
    <row r="16" spans="3:6" x14ac:dyDescent="0.2">
      <c r="C16" s="10"/>
      <c r="D16" s="3"/>
      <c r="E16" s="3"/>
      <c r="F16" s="10"/>
    </row>
    <row r="17" spans="3:6" ht="32" x14ac:dyDescent="0.2">
      <c r="C17" s="10" t="s">
        <v>42</v>
      </c>
      <c r="D17" s="3">
        <f>D14/0.28</f>
        <v>4885.8940590352777</v>
      </c>
      <c r="E17" s="3">
        <f>E14/0.28</f>
        <v>4885.8940590352777</v>
      </c>
      <c r="F17" s="10" t="s">
        <v>17</v>
      </c>
    </row>
    <row r="18" spans="3:6" ht="32" x14ac:dyDescent="0.2">
      <c r="C18" s="10" t="s">
        <v>41</v>
      </c>
      <c r="D18" s="3">
        <f>D15/0.38</f>
        <v>6391.330234001658</v>
      </c>
      <c r="E18" s="3">
        <f>E15/0.38</f>
        <v>3600.13246455231</v>
      </c>
      <c r="F18" s="10" t="s">
        <v>18</v>
      </c>
    </row>
    <row r="19" spans="3:6" ht="32" x14ac:dyDescent="0.2">
      <c r="C19" s="10" t="s">
        <v>43</v>
      </c>
      <c r="D19" s="3">
        <f>MAX(D17,D18)</f>
        <v>6391.330234001658</v>
      </c>
      <c r="E19" s="3">
        <f>MAX(E17,E18)</f>
        <v>4885.8940590352777</v>
      </c>
      <c r="F19" s="10" t="s">
        <v>44</v>
      </c>
    </row>
    <row r="20" spans="3:6" x14ac:dyDescent="0.2">
      <c r="C20" s="10" t="s">
        <v>45</v>
      </c>
      <c r="D20" s="3">
        <f>12*D19</f>
        <v>76695.962808019889</v>
      </c>
      <c r="E20" s="3">
        <f>12*E19</f>
        <v>58630.728708423332</v>
      </c>
      <c r="F20" s="10" t="s">
        <v>46</v>
      </c>
    </row>
    <row r="21" spans="3:6" x14ac:dyDescent="0.2">
      <c r="C21" s="10"/>
      <c r="D21" s="2"/>
      <c r="E21" s="2"/>
      <c r="F21" s="10"/>
    </row>
    <row r="22" spans="3:6" x14ac:dyDescent="0.2">
      <c r="C22" s="10"/>
      <c r="D22" s="2"/>
      <c r="E22" s="2"/>
    </row>
    <row r="23" spans="3:6" x14ac:dyDescent="0.2">
      <c r="C23" s="10"/>
    </row>
    <row r="24" spans="3:6" x14ac:dyDescent="0.2">
      <c r="C24" s="10"/>
    </row>
    <row r="25" spans="3:6" x14ac:dyDescent="0.2">
      <c r="C25" s="10"/>
      <c r="D25" s="2"/>
      <c r="E25" s="2"/>
    </row>
    <row r="26" spans="3:6" x14ac:dyDescent="0.2">
      <c r="C26" s="10"/>
    </row>
    <row r="27" spans="3:6" x14ac:dyDescent="0.2">
      <c r="C27" s="10"/>
    </row>
    <row r="28" spans="3:6" x14ac:dyDescent="0.2">
      <c r="C28" s="10"/>
    </row>
    <row r="29" spans="3:6" x14ac:dyDescent="0.2">
      <c r="C29" s="10"/>
    </row>
    <row r="30" spans="3:6" x14ac:dyDescent="0.2">
      <c r="C30" s="10"/>
    </row>
    <row r="31" spans="3:6" x14ac:dyDescent="0.2">
      <c r="C31" s="10"/>
    </row>
    <row r="32" spans="3:6" x14ac:dyDescent="0.2">
      <c r="C32" s="10"/>
    </row>
    <row r="33" spans="3:3" x14ac:dyDescent="0.2">
      <c r="C33" s="10"/>
    </row>
    <row r="34" spans="3:3" x14ac:dyDescent="0.2">
      <c r="C34" s="10"/>
    </row>
    <row r="35" spans="3:3" x14ac:dyDescent="0.2">
      <c r="C35" s="10"/>
    </row>
    <row r="36" spans="3:3" x14ac:dyDescent="0.2">
      <c r="C36" s="10"/>
    </row>
    <row r="37" spans="3:3" x14ac:dyDescent="0.2">
      <c r="C37" s="10"/>
    </row>
    <row r="38" spans="3:3" x14ac:dyDescent="0.2">
      <c r="C38" s="10"/>
    </row>
    <row r="39" spans="3:3" x14ac:dyDescent="0.2">
      <c r="C39" s="10"/>
    </row>
    <row r="40" spans="3:3" x14ac:dyDescent="0.2">
      <c r="C40" s="10"/>
    </row>
    <row r="41" spans="3:3" x14ac:dyDescent="0.2">
      <c r="C41" s="10"/>
    </row>
    <row r="42" spans="3:3" x14ac:dyDescent="0.2">
      <c r="C42" s="10"/>
    </row>
    <row r="43" spans="3:3" x14ac:dyDescent="0.2">
      <c r="C43" s="10"/>
    </row>
    <row r="44" spans="3:3" x14ac:dyDescent="0.2">
      <c r="C44" s="10"/>
    </row>
    <row r="45" spans="3:3" x14ac:dyDescent="0.2">
      <c r="C45" s="10"/>
    </row>
    <row r="46" spans="3:3" x14ac:dyDescent="0.2">
      <c r="C46" s="10"/>
    </row>
  </sheetData>
  <mergeCells count="1"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50"/>
  <sheetViews>
    <sheetView topLeftCell="B1" workbookViewId="0">
      <selection activeCell="I24" sqref="I24"/>
    </sheetView>
  </sheetViews>
  <sheetFormatPr baseColWidth="10" defaultRowHeight="16" x14ac:dyDescent="0.2"/>
  <cols>
    <col min="3" max="3" width="27.33203125" customWidth="1"/>
    <col min="4" max="4" width="12" bestFit="1" customWidth="1"/>
    <col min="5" max="8" width="12" customWidth="1"/>
    <col min="9" max="9" width="30" customWidth="1"/>
  </cols>
  <sheetData>
    <row r="2" spans="3:9" x14ac:dyDescent="0.2">
      <c r="C2" s="12" t="s">
        <v>27</v>
      </c>
      <c r="D2" s="13"/>
      <c r="E2" s="13"/>
      <c r="F2" s="1"/>
      <c r="G2" s="1"/>
      <c r="H2" s="1"/>
      <c r="I2" s="1"/>
    </row>
    <row r="3" spans="3:9" ht="96" x14ac:dyDescent="0.2">
      <c r="C3" s="1"/>
      <c r="D3" s="6" t="s">
        <v>25</v>
      </c>
      <c r="E3" s="6" t="s">
        <v>26</v>
      </c>
      <c r="I3" t="s">
        <v>12</v>
      </c>
    </row>
    <row r="4" spans="3:9" x14ac:dyDescent="0.2">
      <c r="C4" s="1" t="s">
        <v>5</v>
      </c>
      <c r="D4" s="3">
        <v>50000</v>
      </c>
      <c r="E4" s="3">
        <v>50000</v>
      </c>
      <c r="F4" s="3"/>
      <c r="G4" s="3">
        <v>100000</v>
      </c>
      <c r="H4" s="3">
        <v>110000</v>
      </c>
      <c r="I4" s="1" t="s">
        <v>13</v>
      </c>
    </row>
    <row r="5" spans="3:9" x14ac:dyDescent="0.2">
      <c r="C5" s="1" t="s">
        <v>6</v>
      </c>
      <c r="D5">
        <v>7.0000000000000007E-2</v>
      </c>
      <c r="E5">
        <v>7.0000000000000007E-2</v>
      </c>
      <c r="G5">
        <v>7.4999999999999997E-2</v>
      </c>
      <c r="H5">
        <v>7.4999999999999997E-2</v>
      </c>
      <c r="I5" s="1" t="s">
        <v>13</v>
      </c>
    </row>
    <row r="6" spans="3:9" x14ac:dyDescent="0.2">
      <c r="C6" s="1" t="s">
        <v>7</v>
      </c>
      <c r="D6">
        <v>180</v>
      </c>
      <c r="E6">
        <v>180</v>
      </c>
      <c r="G6">
        <v>180</v>
      </c>
      <c r="H6">
        <v>180</v>
      </c>
      <c r="I6" s="1" t="s">
        <v>13</v>
      </c>
    </row>
    <row r="7" spans="3:9" x14ac:dyDescent="0.2">
      <c r="C7" s="1" t="s">
        <v>8</v>
      </c>
      <c r="D7" s="2">
        <f>-PMT(D5/12,D6,D4)</f>
        <v>449.41413542621353</v>
      </c>
      <c r="E7" s="2">
        <f>-PMT(E5/12,E6,E4)</f>
        <v>449.41413542621353</v>
      </c>
      <c r="F7" s="2"/>
      <c r="G7" s="2">
        <f>-PMT(G5/12,G6,G4)</f>
        <v>927.01236000273809</v>
      </c>
      <c r="H7" s="2">
        <f>-PMT(H5/12,H6,H4)</f>
        <v>1019.713596003012</v>
      </c>
      <c r="I7" s="1" t="s">
        <v>14</v>
      </c>
    </row>
    <row r="8" spans="3:9" x14ac:dyDescent="0.2">
      <c r="C8" s="1" t="s">
        <v>21</v>
      </c>
      <c r="D8" s="2">
        <v>250</v>
      </c>
      <c r="E8" s="2" t="s">
        <v>24</v>
      </c>
      <c r="F8" s="2"/>
      <c r="G8" s="2"/>
      <c r="H8" s="2"/>
      <c r="I8" s="1"/>
    </row>
    <row r="9" spans="3:9" x14ac:dyDescent="0.2">
      <c r="C9" s="1" t="s">
        <v>22</v>
      </c>
      <c r="D9" s="2">
        <v>120</v>
      </c>
      <c r="E9" s="2" t="s">
        <v>24</v>
      </c>
      <c r="F9" s="2"/>
      <c r="G9" s="2"/>
      <c r="H9" s="2"/>
      <c r="I9" s="1"/>
    </row>
    <row r="10" spans="3:9" x14ac:dyDescent="0.2">
      <c r="I10" s="1"/>
    </row>
    <row r="11" spans="3:9" x14ac:dyDescent="0.2">
      <c r="C11" s="1" t="s">
        <v>0</v>
      </c>
      <c r="D11" s="3">
        <v>300000</v>
      </c>
      <c r="E11" s="3">
        <v>300000</v>
      </c>
      <c r="F11" s="3"/>
      <c r="G11" s="3">
        <v>300000</v>
      </c>
      <c r="H11" s="3">
        <v>300000</v>
      </c>
      <c r="I11" s="1" t="s">
        <v>13</v>
      </c>
    </row>
    <row r="12" spans="3:9" x14ac:dyDescent="0.2">
      <c r="C12" s="1" t="s">
        <v>1</v>
      </c>
      <c r="D12">
        <v>0.9</v>
      </c>
      <c r="E12">
        <v>0.9</v>
      </c>
      <c r="G12">
        <v>0.9</v>
      </c>
      <c r="H12">
        <v>0.9</v>
      </c>
      <c r="I12" s="1" t="s">
        <v>13</v>
      </c>
    </row>
    <row r="13" spans="3:9" x14ac:dyDescent="0.2">
      <c r="C13" s="1" t="s">
        <v>2</v>
      </c>
      <c r="D13" s="3">
        <f>$D11*D12</f>
        <v>270000</v>
      </c>
      <c r="E13" s="3">
        <f>$D11*E12</f>
        <v>270000</v>
      </c>
      <c r="F13" s="3"/>
      <c r="G13" s="3">
        <f>$D11*G12</f>
        <v>270000</v>
      </c>
      <c r="H13" s="3">
        <f>$D11*H12</f>
        <v>270000</v>
      </c>
      <c r="I13" s="1" t="s">
        <v>15</v>
      </c>
    </row>
    <row r="14" spans="3:9" x14ac:dyDescent="0.2">
      <c r="C14" s="1" t="s">
        <v>3</v>
      </c>
      <c r="D14">
        <v>4.4999999999999998E-2</v>
      </c>
      <c r="E14">
        <v>4.4999999999999998E-2</v>
      </c>
      <c r="G14">
        <v>4.4999999999999998E-2</v>
      </c>
      <c r="H14">
        <v>4.4999999999999998E-2</v>
      </c>
      <c r="I14" s="1" t="s">
        <v>13</v>
      </c>
    </row>
    <row r="15" spans="3:9" x14ac:dyDescent="0.2">
      <c r="C15" s="1" t="s">
        <v>7</v>
      </c>
      <c r="D15" s="4">
        <v>360</v>
      </c>
      <c r="E15" s="4">
        <v>360</v>
      </c>
      <c r="F15" s="4"/>
      <c r="G15" s="4">
        <v>360</v>
      </c>
      <c r="H15" s="4">
        <v>360</v>
      </c>
      <c r="I15" s="1" t="s">
        <v>13</v>
      </c>
    </row>
    <row r="16" spans="3:9" x14ac:dyDescent="0.2">
      <c r="C16" s="1" t="s">
        <v>4</v>
      </c>
      <c r="D16" s="2">
        <f>-PMT(D14/12,D15,D13)</f>
        <v>1368.0503365298778</v>
      </c>
      <c r="E16" s="2">
        <f>-PMT(E14/12,E15,E13)</f>
        <v>1368.0503365298778</v>
      </c>
      <c r="F16" s="2"/>
      <c r="G16" s="2">
        <f>-PMT(G14/12,G15,G13)</f>
        <v>1368.0503365298778</v>
      </c>
      <c r="H16" s="2">
        <f>-PMT(H14/12,H15,H13)</f>
        <v>1368.0503365298778</v>
      </c>
      <c r="I16" s="1" t="s">
        <v>14</v>
      </c>
    </row>
    <row r="17" spans="3:9" ht="32" x14ac:dyDescent="0.2">
      <c r="C17" s="1" t="s">
        <v>9</v>
      </c>
      <c r="D17" s="2">
        <f>D7+D8+D9+D16</f>
        <v>2187.4644719560911</v>
      </c>
      <c r="E17" s="2">
        <f>E7+E16</f>
        <v>1817.4644719560913</v>
      </c>
      <c r="F17" s="2"/>
      <c r="G17" s="2">
        <f>G7+G16</f>
        <v>2295.062696532616</v>
      </c>
      <c r="H17" s="2">
        <f>H7+H16</f>
        <v>2387.7639325328896</v>
      </c>
      <c r="I17" s="1" t="s">
        <v>16</v>
      </c>
    </row>
    <row r="18" spans="3:9" x14ac:dyDescent="0.2">
      <c r="C18" s="1"/>
      <c r="D18" s="2"/>
      <c r="E18" s="2"/>
      <c r="F18" s="2"/>
      <c r="G18" s="2"/>
      <c r="H18" s="2"/>
      <c r="I18" s="1"/>
    </row>
    <row r="19" spans="3:9" ht="32" x14ac:dyDescent="0.2">
      <c r="C19" s="1" t="s">
        <v>11</v>
      </c>
      <c r="D19" s="2">
        <f>D16/0.28</f>
        <v>4885.8940590352777</v>
      </c>
      <c r="E19" s="2">
        <f>E16/0.28</f>
        <v>4885.8940590352777</v>
      </c>
      <c r="F19" s="2"/>
      <c r="G19" s="2">
        <f>G16/0.28</f>
        <v>4885.8940590352777</v>
      </c>
      <c r="H19" s="2">
        <f>H16/0.28</f>
        <v>4885.8940590352777</v>
      </c>
      <c r="I19" s="9" t="s">
        <v>18</v>
      </c>
    </row>
    <row r="20" spans="3:9" ht="32" x14ac:dyDescent="0.2">
      <c r="C20" s="1" t="s">
        <v>10</v>
      </c>
      <c r="D20" s="2">
        <f>D17/0.38</f>
        <v>5756.485452516029</v>
      </c>
      <c r="E20" s="2">
        <f>E17/0.38</f>
        <v>4782.8012419897141</v>
      </c>
      <c r="F20" s="2"/>
      <c r="G20" s="2">
        <f>G17/0.38</f>
        <v>6039.6386750858319</v>
      </c>
      <c r="H20" s="2">
        <f>H17/0.38</f>
        <v>6283.5892961391828</v>
      </c>
      <c r="I20" s="1" t="s">
        <v>39</v>
      </c>
    </row>
    <row r="21" spans="3:9" ht="64" x14ac:dyDescent="0.2">
      <c r="C21" s="1" t="s">
        <v>23</v>
      </c>
      <c r="D21" s="2">
        <f>MAX(D19,D20)</f>
        <v>5756.485452516029</v>
      </c>
      <c r="E21" s="2">
        <f>MAX(E19,E20)</f>
        <v>4885.8940590352777</v>
      </c>
      <c r="F21" s="2"/>
      <c r="G21" s="2">
        <f>MAX(G19,G20)</f>
        <v>6039.6386750858319</v>
      </c>
      <c r="H21" s="2">
        <f>MAX(H19,H20)</f>
        <v>6283.5892961391828</v>
      </c>
      <c r="I21" s="1" t="s">
        <v>19</v>
      </c>
    </row>
    <row r="22" spans="3:9" x14ac:dyDescent="0.2">
      <c r="C22" s="1"/>
      <c r="D22" s="2"/>
      <c r="E22" s="2"/>
      <c r="F22" s="2"/>
      <c r="G22" s="2"/>
      <c r="H22" s="2"/>
      <c r="I22" s="1"/>
    </row>
    <row r="23" spans="3:9" x14ac:dyDescent="0.2">
      <c r="C23" s="13" t="s">
        <v>28</v>
      </c>
      <c r="D23" s="14"/>
      <c r="E23" s="14"/>
      <c r="F23" s="2"/>
      <c r="G23" s="2"/>
      <c r="H23" s="2"/>
      <c r="I23" s="1"/>
    </row>
    <row r="24" spans="3:9" ht="96" x14ac:dyDescent="0.2">
      <c r="C24" s="1"/>
      <c r="D24" s="6" t="s">
        <v>25</v>
      </c>
      <c r="E24" s="6" t="s">
        <v>29</v>
      </c>
      <c r="F24" s="2"/>
      <c r="G24" s="2"/>
      <c r="H24" s="2"/>
      <c r="I24" s="1"/>
    </row>
    <row r="25" spans="3:9" ht="32" x14ac:dyDescent="0.2">
      <c r="C25" s="1" t="s">
        <v>36</v>
      </c>
      <c r="D25" s="2">
        <f>D19</f>
        <v>4885.8940590352777</v>
      </c>
      <c r="E25" s="2">
        <f>E19</f>
        <v>4885.8940590352777</v>
      </c>
      <c r="F25" s="2"/>
      <c r="G25" s="2"/>
      <c r="H25" s="2"/>
      <c r="I25" s="1"/>
    </row>
    <row r="26" spans="3:9" ht="32" x14ac:dyDescent="0.2">
      <c r="C26" s="1" t="s">
        <v>37</v>
      </c>
      <c r="D26" s="2">
        <f>D20</f>
        <v>5756.485452516029</v>
      </c>
      <c r="E26" s="2">
        <f>E20</f>
        <v>4782.8012419897141</v>
      </c>
      <c r="F26" s="2"/>
      <c r="G26" s="2"/>
      <c r="H26" s="2"/>
    </row>
    <row r="27" spans="3:9" ht="32" x14ac:dyDescent="0.2">
      <c r="C27" s="1" t="s">
        <v>38</v>
      </c>
      <c r="D27" s="2">
        <f>MAX(D25,D26)</f>
        <v>5756.485452516029</v>
      </c>
      <c r="E27" s="2">
        <f>MAX(E25,E26)</f>
        <v>4885.8940590352777</v>
      </c>
    </row>
    <row r="28" spans="3:9" x14ac:dyDescent="0.2">
      <c r="C28" s="1"/>
    </row>
    <row r="29" spans="3:9" x14ac:dyDescent="0.2">
      <c r="C29" s="1"/>
      <c r="D29" s="2"/>
      <c r="E29" s="2"/>
      <c r="F29" s="2"/>
      <c r="G29" s="2"/>
      <c r="H29" s="2"/>
    </row>
    <row r="30" spans="3:9" x14ac:dyDescent="0.2">
      <c r="C30" s="1"/>
    </row>
    <row r="31" spans="3:9" x14ac:dyDescent="0.2">
      <c r="C31" s="1"/>
    </row>
    <row r="32" spans="3:9" x14ac:dyDescent="0.2">
      <c r="C32" s="1"/>
    </row>
    <row r="33" spans="3:3" x14ac:dyDescent="0.2">
      <c r="C33" s="1"/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  <row r="40" spans="3:3" x14ac:dyDescent="0.2">
      <c r="C40" s="1"/>
    </row>
    <row r="41" spans="3:3" x14ac:dyDescent="0.2">
      <c r="C41" s="1"/>
    </row>
    <row r="42" spans="3:3" x14ac:dyDescent="0.2">
      <c r="C42" s="1"/>
    </row>
    <row r="43" spans="3:3" x14ac:dyDescent="0.2">
      <c r="C43" s="1"/>
    </row>
    <row r="44" spans="3:3" x14ac:dyDescent="0.2">
      <c r="C44" s="1"/>
    </row>
    <row r="45" spans="3:3" x14ac:dyDescent="0.2">
      <c r="C45" s="1"/>
    </row>
    <row r="46" spans="3:3" x14ac:dyDescent="0.2">
      <c r="C46" s="1"/>
    </row>
    <row r="47" spans="3:3" x14ac:dyDescent="0.2">
      <c r="C47" s="1"/>
    </row>
    <row r="48" spans="3:3" x14ac:dyDescent="0.2">
      <c r="C48" s="1"/>
    </row>
    <row r="49" spans="3:3" x14ac:dyDescent="0.2">
      <c r="C49" s="1"/>
    </row>
    <row r="50" spans="3:3" x14ac:dyDescent="0.2">
      <c r="C50" s="1"/>
    </row>
  </sheetData>
  <mergeCells count="2">
    <mergeCell ref="C23:E23"/>
    <mergeCell ref="C2:E2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2"/>
  <sheetViews>
    <sheetView workbookViewId="0">
      <selection activeCell="G25" sqref="G25"/>
    </sheetView>
  </sheetViews>
  <sheetFormatPr baseColWidth="10" defaultRowHeight="16" x14ac:dyDescent="0.2"/>
  <cols>
    <col min="2" max="2" width="20.1640625" customWidth="1"/>
    <col min="3" max="3" width="25.83203125" customWidth="1"/>
    <col min="4" max="4" width="23.83203125" customWidth="1"/>
    <col min="5" max="5" width="37.1640625" customWidth="1"/>
  </cols>
  <sheetData>
    <row r="4" spans="2:5" x14ac:dyDescent="0.2">
      <c r="B4" s="12" t="s">
        <v>27</v>
      </c>
      <c r="C4" s="13"/>
      <c r="D4" s="13"/>
    </row>
    <row r="5" spans="2:5" ht="32" x14ac:dyDescent="0.2">
      <c r="B5" s="5"/>
      <c r="C5" s="6" t="s">
        <v>30</v>
      </c>
      <c r="D5" s="5" t="s">
        <v>31</v>
      </c>
      <c r="E5" t="s">
        <v>47</v>
      </c>
    </row>
    <row r="6" spans="2:5" x14ac:dyDescent="0.2">
      <c r="B6" s="5" t="s">
        <v>5</v>
      </c>
      <c r="C6" s="3">
        <v>50000</v>
      </c>
      <c r="D6" s="3">
        <v>50000</v>
      </c>
    </row>
    <row r="7" spans="2:5" x14ac:dyDescent="0.2">
      <c r="B7" s="5" t="s">
        <v>6</v>
      </c>
      <c r="C7">
        <v>7.0000000000000007E-2</v>
      </c>
      <c r="D7">
        <v>7.0000000000000007E-2</v>
      </c>
    </row>
    <row r="8" spans="2:5" ht="48" x14ac:dyDescent="0.2">
      <c r="B8" s="5" t="s">
        <v>7</v>
      </c>
      <c r="C8">
        <v>120</v>
      </c>
      <c r="D8">
        <v>240</v>
      </c>
      <c r="E8" s="11" t="s">
        <v>48</v>
      </c>
    </row>
    <row r="9" spans="2:5" x14ac:dyDescent="0.2">
      <c r="B9" s="5" t="s">
        <v>8</v>
      </c>
      <c r="C9" s="2">
        <f>-PMT(C7/12,C8,C6)</f>
        <v>580.54239609312037</v>
      </c>
      <c r="D9" s="2">
        <f>-PMT(D7/12,D8,D6)</f>
        <v>387.64946780943728</v>
      </c>
    </row>
    <row r="10" spans="2:5" x14ac:dyDescent="0.2">
      <c r="B10" s="5" t="s">
        <v>21</v>
      </c>
      <c r="C10" s="2">
        <v>250</v>
      </c>
      <c r="D10" s="2">
        <v>250</v>
      </c>
    </row>
    <row r="11" spans="2:5" ht="32" x14ac:dyDescent="0.2">
      <c r="B11" s="5" t="s">
        <v>22</v>
      </c>
      <c r="C11" s="2">
        <v>120</v>
      </c>
      <c r="D11" s="2">
        <v>120</v>
      </c>
    </row>
    <row r="13" spans="2:5" x14ac:dyDescent="0.2">
      <c r="B13" s="5" t="s">
        <v>0</v>
      </c>
      <c r="C13" s="3">
        <v>300000</v>
      </c>
      <c r="D13" s="3">
        <v>300000</v>
      </c>
    </row>
    <row r="14" spans="2:5" x14ac:dyDescent="0.2">
      <c r="B14" s="5" t="s">
        <v>1</v>
      </c>
      <c r="C14">
        <v>0.9</v>
      </c>
      <c r="D14">
        <v>0.9</v>
      </c>
    </row>
    <row r="15" spans="2:5" x14ac:dyDescent="0.2">
      <c r="B15" s="5" t="s">
        <v>2</v>
      </c>
      <c r="C15" s="3">
        <f>$D13*C14</f>
        <v>270000</v>
      </c>
      <c r="D15" s="3">
        <f>$D13*D14</f>
        <v>270000</v>
      </c>
    </row>
    <row r="16" spans="2:5" x14ac:dyDescent="0.2">
      <c r="B16" s="5" t="s">
        <v>3</v>
      </c>
      <c r="C16">
        <v>4.4999999999999998E-2</v>
      </c>
      <c r="D16">
        <v>4.4999999999999998E-2</v>
      </c>
    </row>
    <row r="17" spans="2:5" x14ac:dyDescent="0.2">
      <c r="B17" s="5" t="s">
        <v>7</v>
      </c>
      <c r="C17" s="4">
        <v>360</v>
      </c>
      <c r="D17" s="4">
        <v>360</v>
      </c>
    </row>
    <row r="18" spans="2:5" x14ac:dyDescent="0.2">
      <c r="B18" s="5" t="s">
        <v>4</v>
      </c>
      <c r="C18" s="2">
        <f>-PMT(C16/12,C17,C15)</f>
        <v>1368.0503365298778</v>
      </c>
      <c r="D18" s="2">
        <f>-PMT(D16/12,D17,D15)</f>
        <v>1368.0503365298778</v>
      </c>
    </row>
    <row r="19" spans="2:5" ht="64" x14ac:dyDescent="0.2">
      <c r="B19" s="5" t="s">
        <v>9</v>
      </c>
      <c r="C19" s="2">
        <f>C9+C10+C11+C18</f>
        <v>2318.592732622998</v>
      </c>
      <c r="D19" s="2">
        <f>D9+D10+D11+D18</f>
        <v>2125.6998043393151</v>
      </c>
    </row>
    <row r="20" spans="2:5" x14ac:dyDescent="0.2">
      <c r="B20" s="5"/>
      <c r="C20" s="2"/>
      <c r="D20" s="2"/>
    </row>
    <row r="21" spans="2:5" ht="48" x14ac:dyDescent="0.2">
      <c r="B21" s="5" t="s">
        <v>11</v>
      </c>
      <c r="C21" s="2">
        <f>C18/0.28</f>
        <v>4885.8940590352777</v>
      </c>
      <c r="D21" s="2">
        <f>D18/0.28</f>
        <v>4885.8940590352777</v>
      </c>
    </row>
    <row r="22" spans="2:5" ht="48" x14ac:dyDescent="0.2">
      <c r="B22" s="5" t="s">
        <v>10</v>
      </c>
      <c r="C22" s="2">
        <f>C19/0.38</f>
        <v>6101.5598226921002</v>
      </c>
      <c r="D22" s="2">
        <f>D19/0.38</f>
        <v>5593.9468535245132</v>
      </c>
    </row>
    <row r="23" spans="2:5" ht="48" x14ac:dyDescent="0.2">
      <c r="B23" s="5" t="s">
        <v>23</v>
      </c>
      <c r="C23" s="2">
        <f>MAX(C21,C22)</f>
        <v>6101.5598226921002</v>
      </c>
      <c r="D23" s="2">
        <f>MAX(D21,D22)</f>
        <v>5593.9468535245132</v>
      </c>
      <c r="E23" s="2"/>
    </row>
    <row r="24" spans="2:5" ht="48" x14ac:dyDescent="0.2">
      <c r="B24" s="5" t="s">
        <v>32</v>
      </c>
      <c r="C24" s="2">
        <f>12*C23</f>
        <v>73218.717872305206</v>
      </c>
      <c r="D24" s="2">
        <f>12*D23</f>
        <v>67127.362242294155</v>
      </c>
    </row>
    <row r="25" spans="2:5" ht="48" x14ac:dyDescent="0.2">
      <c r="B25" s="5" t="s">
        <v>33</v>
      </c>
      <c r="C25" s="2">
        <f>CUMIPMT(C7/12,C8,C6,1,120,1)</f>
        <v>-19261.064654025948</v>
      </c>
      <c r="D25" s="2">
        <f>CUMIPMT(D7/12,D8,D6,1,240,1)</f>
        <v>-42496.310463229442</v>
      </c>
    </row>
    <row r="26" spans="2:5" x14ac:dyDescent="0.2">
      <c r="B26" s="7" t="s">
        <v>35</v>
      </c>
      <c r="C26" s="8">
        <v>80894.539999999994</v>
      </c>
      <c r="D26" s="8">
        <v>119754.45</v>
      </c>
    </row>
    <row r="27" spans="2:5" ht="48" x14ac:dyDescent="0.2">
      <c r="B27" s="5" t="s">
        <v>34</v>
      </c>
      <c r="C27" s="2">
        <f>FV(C7/12,C8,C9)</f>
        <v>-100483.06883478179</v>
      </c>
      <c r="D27" s="2">
        <f>FV(D7/12,D8,D9)</f>
        <v>-201936.94244910937</v>
      </c>
    </row>
    <row r="28" spans="2:5" x14ac:dyDescent="0.2">
      <c r="B28" s="5"/>
      <c r="C28" s="2"/>
      <c r="D28" s="2"/>
    </row>
    <row r="29" spans="2:5" x14ac:dyDescent="0.2">
      <c r="B29" s="5"/>
      <c r="C29" s="2">
        <f>FV(C7/12,C8,-C9,C6)</f>
        <v>2.1827872842550278E-10</v>
      </c>
      <c r="D29" s="2">
        <f>FV(D7/12,180,-D9,D6)</f>
        <v>-19577.070904041902</v>
      </c>
    </row>
    <row r="32" spans="2:5" x14ac:dyDescent="0.2">
      <c r="D32" s="2">
        <f>FV(0.07/12,120,-D9,50000)</f>
        <v>-33386.835347272092</v>
      </c>
    </row>
  </sheetData>
  <mergeCells count="1">
    <mergeCell ref="B4:D4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 Debt</vt:lpstr>
      <vt:lpstr>other consumer debt</vt:lpstr>
      <vt:lpstr>duration of student loan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Bernstein</dc:creator>
  <cp:lastModifiedBy>Microsoft Office User</cp:lastModifiedBy>
  <dcterms:created xsi:type="dcterms:W3CDTF">2014-10-25T03:36:02Z</dcterms:created>
  <dcterms:modified xsi:type="dcterms:W3CDTF">2017-12-06T23:52:26Z</dcterms:modified>
</cp:coreProperties>
</file>